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674" yWindow="1303" windowWidth="15197" windowHeight="10980" tabRatio="887"/>
  </bookViews>
  <sheets>
    <sheet name="Szeherezady" sheetId="23" r:id="rId1"/>
  </sheets>
  <definedNames>
    <definedName name="_xlnm.Print_Area" localSheetId="0">Szeherezady!$A$1:$G$55</definedName>
  </definedNames>
  <calcPr calcId="125725"/>
</workbook>
</file>

<file path=xl/calcChain.xml><?xml version="1.0" encoding="utf-8"?>
<calcChain xmlns="http://schemas.openxmlformats.org/spreadsheetml/2006/main">
  <c r="G45" i="23"/>
  <c r="G44"/>
  <c r="G41"/>
  <c r="G42"/>
  <c r="G40"/>
  <c r="G38"/>
  <c r="G36"/>
  <c r="G37"/>
  <c r="G35"/>
  <c r="G33"/>
  <c r="G24"/>
  <c r="G25"/>
  <c r="G26"/>
  <c r="G27"/>
  <c r="G28"/>
  <c r="G29"/>
  <c r="G30"/>
  <c r="G31"/>
  <c r="G23"/>
  <c r="G11"/>
  <c r="G12"/>
  <c r="G13"/>
  <c r="G14"/>
  <c r="G15"/>
  <c r="G16"/>
  <c r="G17"/>
  <c r="G18"/>
  <c r="G19"/>
  <c r="G20"/>
  <c r="G21"/>
  <c r="G10"/>
  <c r="G8"/>
  <c r="G6"/>
  <c r="E45"/>
  <c r="E44"/>
  <c r="E28"/>
  <c r="E29"/>
  <c r="E27"/>
  <c r="E42"/>
  <c r="E41"/>
  <c r="E40"/>
  <c r="E30"/>
  <c r="E26"/>
  <c r="E25"/>
  <c r="E24"/>
  <c r="E23"/>
  <c r="E17"/>
  <c r="E15"/>
  <c r="E13"/>
  <c r="E11"/>
  <c r="E10"/>
  <c r="E16"/>
  <c r="E12"/>
  <c r="E20"/>
  <c r="E18"/>
  <c r="E14"/>
  <c r="G47" l="1"/>
  <c r="G49" s="1"/>
</calcChain>
</file>

<file path=xl/sharedStrings.xml><?xml version="1.0" encoding="utf-8"?>
<sst xmlns="http://schemas.openxmlformats.org/spreadsheetml/2006/main" count="144" uniqueCount="85">
  <si>
    <t>Lp.</t>
  </si>
  <si>
    <t>Zakres rzeczowy</t>
  </si>
  <si>
    <t>Ilość</t>
  </si>
  <si>
    <t>J.m.</t>
  </si>
  <si>
    <t>1.</t>
  </si>
  <si>
    <t>Wartość robót netto</t>
  </si>
  <si>
    <t>Podatek VAT</t>
  </si>
  <si>
    <t>zł</t>
  </si>
  <si>
    <t>%</t>
  </si>
  <si>
    <t>x</t>
  </si>
  <si>
    <t>Cena jednostkowa [zł]</t>
  </si>
  <si>
    <t>Wartość robót netto  [zł]</t>
  </si>
  <si>
    <t>mb</t>
  </si>
  <si>
    <t xml:space="preserve">mb </t>
  </si>
  <si>
    <t>szt.</t>
  </si>
  <si>
    <t>Wartośc robót brutto ogółem</t>
  </si>
  <si>
    <t>D- 09.01.01</t>
  </si>
  <si>
    <t>Regulacja wysokościowa armatury wod - kan -  wpusty, studnie</t>
  </si>
  <si>
    <t xml:space="preserve">Nr.specyfikacji technicznej  </t>
  </si>
  <si>
    <t>Regulacja wysokościowa studzienek telekomunikacyjnych i elektrycznych</t>
  </si>
  <si>
    <t>Regulacja wysokościowa armatury -  zawory (woda, gaz)</t>
  </si>
  <si>
    <t>ROBOTY ROZBIÓRKOWE</t>
  </si>
  <si>
    <t>NAWIERZCHNIE</t>
  </si>
  <si>
    <t>OZNAKOWANIE</t>
  </si>
  <si>
    <t>REGULACJE I ZABEZPIECZENIE UZBROJENIA TERENU</t>
  </si>
  <si>
    <r>
      <t>m</t>
    </r>
    <r>
      <rPr>
        <vertAlign val="superscript"/>
        <sz val="11"/>
        <rFont val="Times New Roman"/>
        <family val="1"/>
        <charset val="238"/>
      </rPr>
      <t>2</t>
    </r>
  </si>
  <si>
    <t>TERENY ZIELONE</t>
  </si>
  <si>
    <t>D 04.05.01.</t>
  </si>
  <si>
    <t>D 04.01.01.</t>
  </si>
  <si>
    <t xml:space="preserve">D - 04.04.02. </t>
  </si>
  <si>
    <t>D 08.02.02</t>
  </si>
  <si>
    <t>D 08.01.01</t>
  </si>
  <si>
    <t>D 10.09.01</t>
  </si>
  <si>
    <t>D 01.01.02</t>
  </si>
  <si>
    <t>D  - 01.02.04</t>
  </si>
  <si>
    <t>zabezpieczenie sieci rurami osłonowymi dwudzielnymi fi 160</t>
  </si>
  <si>
    <t>D 08.02.03</t>
  </si>
  <si>
    <t>ROBOTY PRZYGOTOWAWCZE</t>
  </si>
  <si>
    <t>D 05.03.05/01-1/2010</t>
  </si>
  <si>
    <t>m3</t>
  </si>
  <si>
    <t>m2</t>
  </si>
  <si>
    <t>km</t>
  </si>
  <si>
    <t>kpl.</t>
  </si>
  <si>
    <t xml:space="preserve"> </t>
  </si>
  <si>
    <t>2. Materiały z rozbiórki nadające się do ponownego wbudowania określone przez inspektora ZIM, ZDiT ( w tym destrukt bitumiczny, kruszywo, elementy betonowe ) należy składować w miejscu wskazanym przez inspektora, w odległości do 25 km na koszt Wykonawcy.</t>
  </si>
  <si>
    <t xml:space="preserve">D - 04.02.01. </t>
  </si>
  <si>
    <t>1. W cenie robót należy uwzględnić wszelkie prace dodatkowe i pomocnicze niezbędne do prawidłowego wykonania modernizacji/przebudowy (np. wywóz gruzu i ziemi na odl. do 25 km ), projekt tymczasowej organizacji ruchu oraz docelowej zaopiniowany przez ZDiT, BIM, Policję, wraz z jej wdrożeniem na budowie.</t>
  </si>
  <si>
    <t>Wykonanie koryta wraz z profilowaniem i zagęszczeniem podłoża pod warstwy konstrukcyjne nawierzchni gr. ok. 120 cm wraz z wywiezieniem materiału z korytowania na odl 25 km na koszt Wykonawcy - łopatka do zawracania - obmiar geodezyjny</t>
  </si>
  <si>
    <t>Wykonanie warstwy odsączającej z piasku gr. 40 cm - łopatka do zawracania</t>
  </si>
  <si>
    <t>Wykonanie koryta wraz z profilowaniem i zagęszczeniem podłoża pod warstwy konstrukcyjne nawierzchni gr. ok. 80 cm wraz z wywiezieniem materiału z korytowania na odl 25 km na koszt Wykonawcy - jezdnia - obmiar geodezyjny</t>
  </si>
  <si>
    <t>Wykonanie podbudowy i ulepszonego podloża z kruszywa stabilizowanego cementem Rm=2,5 Mpa z dowozu ,grubość 20 cm - jezdnia szer. 5,3 mb</t>
  </si>
  <si>
    <t>Ustawienie oporników betonowych o wym. 12 x 25 x 100 cm wraz z wykonaniem ławy betonowej z oporem z betonu C12/15, spoiny wypełnione zaprawą  - zjazdy i dojscia do furtek</t>
  </si>
  <si>
    <t>Ustawienie krawężników betonowych najazdowych o wym. 15 x 22 x 100 cm wraz z wykonaniem ławy betonowej z oporem z betonu C12/15, spoiny wypełnione zaprawą  - jezdnia</t>
  </si>
  <si>
    <t>Wykonanie warstwy odsączającej z piasku gr. 40 cm - tereny zielone</t>
  </si>
  <si>
    <t>Wymiana gruntu na istniejącym kanale sanitarnym - ROBOTY do wykonania po stwierdzeniu braku zagęszczenia gruntu pod konstrukcją jezdni</t>
  </si>
  <si>
    <t>D - 04.01.01</t>
  </si>
  <si>
    <t>D - 04.02.01.00</t>
  </si>
  <si>
    <t>Ustawienie krawężników betonowych o wym. 20 x 30 x 100 cm wraz z wykonaniem ławy betonowej z oporem z betonu C12/15, spoiny wypełnione zaprawą  - jezdnia</t>
  </si>
  <si>
    <t>Wykonanie pomiarów geodezyjnych - (zdjecie stanu zerowego istniejącej jezdni) oraz wytyczenie wysokościowe profilu podłużnego i poprzecznego w dostosowaniu do zagospodarowania przyległego terenu oraz infrastruktury podziemnej</t>
  </si>
  <si>
    <t>Założenie zieleńca  - nasypanie dowiezionego humusu gr. 13 cm z obsianiem trawą (nowy humus) - tereny zielone wraz z pielęgnacją zielenie przez okres trwania gwarancji (obmiar geodezyjny)</t>
  </si>
  <si>
    <t>Wykonanie podbudowy z kruszywa łamanego 0/31,5 mm stab. mechanicznie o grubości 20 cm po zagęszczeniu - jezdnia</t>
  </si>
  <si>
    <t xml:space="preserve">Ułożenie nawierzchni z kostki betonowej holland bez fazy kolor grafit 10x20x8 cm na podsypce cementowo piaskowej gr. 5 cm - zjazdy i dojścia do furtek </t>
  </si>
  <si>
    <t>ZJAZDY, DOJŚCIA DO FURTEK I MIEJSCA POSTOJOWE</t>
  </si>
  <si>
    <t>Wykonanie koryta wraz  z profiowaniem i zagęszczeniem podłoża pod warstwy konstrukcyjne nawierzchni wraz ze zdjęciem nadmiaru ziemi gr. ok. 55 cm (obmiar geodezyjny) wraz z wywiezieniem materiału z korytowania na odl. 25 km - zjady, dojścia do furtek oraz miejsca postojowe</t>
  </si>
  <si>
    <t>D - 04.05.01</t>
  </si>
  <si>
    <t>Wykonanie podbudowy i ulepszonego podłoża z kruszywa stabilizowango cementem Rm=2,5 MPa z dowozu grubość 15 cm - zjady oraz dojścia do furtek</t>
  </si>
  <si>
    <t>D- 04.04.02</t>
  </si>
  <si>
    <t>Wykonanie podbudowy z kruszywa łamanego 0/31,5 stabil. mechanicznie o grubości 15 cm po zagęszczęniu - zjady oraz dojścia do furtek</t>
  </si>
  <si>
    <t>Wykonanie nasypu, warstwy odsączającej z piasku gr. 20 cm - miejsca postojowe</t>
  </si>
  <si>
    <t>Wykonanie podbudowy z kruszywa łamanego 0/63 mm stab. mechanicznie o grubości 15 cm po zagęszczeniu - miejsca postojowe</t>
  </si>
  <si>
    <t>Wykonanie koryta podłoża pod tereny zielone gr. ok. 50 cm (obmiar geodezyjny) wraz z wywiezieniem materiału z korytowania na odl. 25 km</t>
  </si>
  <si>
    <t>Wykonanie nawierzchni z płyt ażurowych 60x40 gr. 10 cm na miale kamiennym gr. 3 cm - (zasypaka kruszywem naturalnym wodoprzepuszczalnym - otaczaki  ) -  miejsca postojowe</t>
  </si>
  <si>
    <t>Ułożenie nawierzchni z kostki betonowej holland bez fazy koloru szarego szer. 5,0 mb, grubość 8 cm na podsypce cementowo piaskowej gr. 5 cm z wypełnieniem- ciąg pieszo-jezdny z wykonaniem spowalniaczy ruchu - garby (2-3 szt.)</t>
  </si>
  <si>
    <t>Projekt docelowej organizacji ruchu uzgodniony ze ZDiT - Wydział Inżynierii Ruchu, który będzie zawierał: A-7 - 1 szt; D-4a - 1 szt; B-33 (30) - 1 szt.</t>
  </si>
  <si>
    <t>Wykonanie warstwy ścieralnej  nawierzchni bitumicznej gr 4 cm, dla ruchu KR 1-2 (mieszanka AC11S) -uzupełnienie nawierzchni bitumicznej przy wymianie krawężnika - remonty cząstkowe</t>
  </si>
  <si>
    <t>Wykonanie nawierzchni z płyt ażurowych 60x40 gr. 10 cm na miale kamiennym gr. 3 cm i geotkaninie - (zasypaka kruszywem naturalnym wodoprzepuszczalnym - otaczaki lub gryz ) -  łopatka do zawracania</t>
  </si>
  <si>
    <t>Wykonanie podbudowy z kruszywa łamanego 4/31,5 mm stab. mechanicznie o grubości 10 cm po zagęszczeniu - łopatka do zawracania szer. ok 14,0 mb</t>
  </si>
  <si>
    <t>Wykonanie podbudowy z kruszywa łamanego 31/63 mm stab. mechanicznie o grubości 30 cm po zagęszczeniu - łopatka do zawracania szer. ok 14,0 mb</t>
  </si>
  <si>
    <t>Przełożenie istnuiejacej kostki na zjazdach (rozbiórka wraz z ponownym ułożeniem) na podsypce cementowo piaskowej gr. 5 cm.</t>
  </si>
  <si>
    <t>Wykonanie nasypu wraz z zagęszczeniem, - warstwy odsączającej,grubość po zagęszczeniu 1,10 cm</t>
  </si>
  <si>
    <t>Wykonanie koryta gr. 1,10 cm, szer. około 2,8 mb (obmiar geodezyjny) wraz  z profiowaniem i zagęszczeniem podłoża pod warstwy konstrukcyjne nawierzchni wraz z wywozem materiału na odl. do 25 km</t>
  </si>
  <si>
    <t>Przebudowa ul. Szeherezady w Łodzi</t>
  </si>
  <si>
    <t>ulica bez wylotu dł. ok. 145 mb</t>
  </si>
  <si>
    <t xml:space="preserve">D - 05.03.23. </t>
  </si>
  <si>
    <t>Mechaniczne rozebranie nawierzchni istniejących zjazdów (kostka betonowa, płyty betonowe, wylewka betonowa gr. 10-35 cm wraz z podbudową, krawęznikami, obrzezami z wywiezieniem na odl do 25 km  i utylizacją materiałów z rozbióki na koszt Wykonawcy</t>
  </si>
</sst>
</file>

<file path=xl/styles.xml><?xml version="1.0" encoding="utf-8"?>
<styleSheet xmlns="http://schemas.openxmlformats.org/spreadsheetml/2006/main">
  <numFmts count="1">
    <numFmt numFmtId="164" formatCode="#,##0.000"/>
  </numFmts>
  <fonts count="19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4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.5"/>
      <name val="Times New Roman"/>
      <family val="1"/>
      <charset val="238"/>
    </font>
    <font>
      <sz val="11"/>
      <name val="Arial"/>
      <family val="2"/>
      <charset val="238"/>
    </font>
    <font>
      <sz val="10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0" fontId="7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/>
    <xf numFmtId="0" fontId="4" fillId="4" borderId="1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8"/>
    <pageSetUpPr fitToPage="1"/>
  </sheetPr>
  <dimension ref="A1:K52"/>
  <sheetViews>
    <sheetView tabSelected="1" view="pageBreakPreview" zoomScale="80" zoomScaleNormal="111" zoomScaleSheetLayoutView="80" workbookViewId="0">
      <selection activeCell="C10" sqref="C10"/>
    </sheetView>
  </sheetViews>
  <sheetFormatPr defaultColWidth="9.15234375" defaultRowHeight="15.45"/>
  <cols>
    <col min="1" max="1" width="4.15234375" style="1" customWidth="1"/>
    <col min="2" max="2" width="13.69140625" style="34" customWidth="1"/>
    <col min="3" max="3" width="83.69140625" style="1" customWidth="1"/>
    <col min="4" max="4" width="7.3046875" style="1" customWidth="1"/>
    <col min="5" max="5" width="14.69140625" style="5" customWidth="1"/>
    <col min="6" max="6" width="12.3828125" style="5" customWidth="1"/>
    <col min="7" max="7" width="14.3828125" style="5" customWidth="1"/>
    <col min="8" max="8" width="27.15234375" style="1" customWidth="1"/>
    <col min="9" max="16384" width="9.15234375" style="1"/>
  </cols>
  <sheetData>
    <row r="1" spans="1:8" ht="15.9" thickBot="1">
      <c r="A1" s="84" t="s">
        <v>81</v>
      </c>
      <c r="B1" s="85"/>
      <c r="C1" s="85"/>
      <c r="D1" s="85"/>
      <c r="E1" s="85"/>
      <c r="F1" s="85"/>
      <c r="G1" s="86"/>
    </row>
    <row r="2" spans="1:8" ht="15.9" thickBot="1">
      <c r="A2" s="93" t="s">
        <v>82</v>
      </c>
      <c r="B2" s="94"/>
      <c r="C2" s="94"/>
      <c r="D2" s="94"/>
      <c r="E2" s="94"/>
      <c r="F2" s="94"/>
      <c r="G2" s="95"/>
    </row>
    <row r="3" spans="1:8" ht="41.6" thickBot="1">
      <c r="A3" s="37" t="s">
        <v>0</v>
      </c>
      <c r="B3" s="38" t="s">
        <v>18</v>
      </c>
      <c r="C3" s="39" t="s">
        <v>1</v>
      </c>
      <c r="D3" s="39" t="s">
        <v>3</v>
      </c>
      <c r="E3" s="40" t="s">
        <v>2</v>
      </c>
      <c r="F3" s="40" t="s">
        <v>10</v>
      </c>
      <c r="G3" s="41" t="s">
        <v>11</v>
      </c>
    </row>
    <row r="4" spans="1:8" ht="15.9" thickBot="1">
      <c r="A4" s="22" t="s">
        <v>4</v>
      </c>
      <c r="B4" s="23">
        <v>2</v>
      </c>
      <c r="C4" s="23">
        <v>3</v>
      </c>
      <c r="D4" s="23">
        <v>4</v>
      </c>
      <c r="E4" s="35">
        <v>5</v>
      </c>
      <c r="F4" s="35">
        <v>6</v>
      </c>
      <c r="G4" s="35">
        <v>7</v>
      </c>
    </row>
    <row r="5" spans="1:8" ht="15.9" thickBot="1">
      <c r="A5" s="84" t="s">
        <v>37</v>
      </c>
      <c r="B5" s="85"/>
      <c r="C5" s="85"/>
      <c r="D5" s="85"/>
      <c r="E5" s="85"/>
      <c r="F5" s="85"/>
      <c r="G5" s="86"/>
    </row>
    <row r="6" spans="1:8" ht="42.9" thickBot="1">
      <c r="A6" s="45">
        <v>1</v>
      </c>
      <c r="B6" s="23"/>
      <c r="C6" s="36" t="s">
        <v>58</v>
      </c>
      <c r="D6" s="22" t="s">
        <v>41</v>
      </c>
      <c r="E6" s="49">
        <v>0.14499999999999999</v>
      </c>
      <c r="F6" s="82"/>
      <c r="G6" s="81">
        <f>ROUND(E6*F6,2)</f>
        <v>0</v>
      </c>
    </row>
    <row r="7" spans="1:8" ht="16.5" customHeight="1" thickBot="1">
      <c r="A7" s="84" t="s">
        <v>21</v>
      </c>
      <c r="B7" s="85"/>
      <c r="C7" s="85"/>
      <c r="D7" s="85"/>
      <c r="E7" s="85"/>
      <c r="F7" s="85"/>
      <c r="G7" s="86"/>
    </row>
    <row r="8" spans="1:8" ht="42.9" thickBot="1">
      <c r="A8" s="18">
        <v>2</v>
      </c>
      <c r="B8" s="27" t="s">
        <v>34</v>
      </c>
      <c r="C8" s="8" t="s">
        <v>84</v>
      </c>
      <c r="D8" s="9" t="s">
        <v>25</v>
      </c>
      <c r="E8" s="10">
        <v>52</v>
      </c>
      <c r="F8" s="10"/>
      <c r="G8" s="48">
        <f>ROUND(E8*F8,2)</f>
        <v>0</v>
      </c>
    </row>
    <row r="9" spans="1:8" ht="15.9" thickBot="1">
      <c r="A9" s="89" t="s">
        <v>22</v>
      </c>
      <c r="B9" s="90"/>
      <c r="C9" s="90"/>
      <c r="D9" s="90"/>
      <c r="E9" s="90"/>
      <c r="F9" s="90"/>
      <c r="G9" s="24"/>
    </row>
    <row r="10" spans="1:8" ht="42.45">
      <c r="A10" s="19">
        <v>3</v>
      </c>
      <c r="B10" s="28" t="s">
        <v>28</v>
      </c>
      <c r="C10" s="8" t="s">
        <v>49</v>
      </c>
      <c r="D10" s="9" t="s">
        <v>39</v>
      </c>
      <c r="E10" s="10">
        <f>115*5.6*0.8</f>
        <v>515.20000000000005</v>
      </c>
      <c r="F10" s="10"/>
      <c r="G10" s="48">
        <f>ROUND(E10*F10,2)</f>
        <v>0</v>
      </c>
    </row>
    <row r="11" spans="1:8" ht="42.45">
      <c r="A11" s="18">
        <v>4</v>
      </c>
      <c r="B11" s="60" t="s">
        <v>28</v>
      </c>
      <c r="C11" s="8" t="s">
        <v>47</v>
      </c>
      <c r="D11" s="9" t="s">
        <v>39</v>
      </c>
      <c r="E11" s="10">
        <f>30*14*1.2</f>
        <v>504</v>
      </c>
      <c r="F11" s="10"/>
      <c r="G11" s="48">
        <f t="shared" ref="G11:G21" si="0">ROUND(E11*F11,2)</f>
        <v>0</v>
      </c>
    </row>
    <row r="12" spans="1:8" ht="28.3">
      <c r="A12" s="18">
        <v>5</v>
      </c>
      <c r="B12" s="30" t="s">
        <v>27</v>
      </c>
      <c r="C12" s="17" t="s">
        <v>50</v>
      </c>
      <c r="D12" s="16" t="s">
        <v>39</v>
      </c>
      <c r="E12" s="10">
        <f>145*5.6*0.2</f>
        <v>162.4</v>
      </c>
      <c r="F12" s="10"/>
      <c r="G12" s="48">
        <f t="shared" si="0"/>
        <v>0</v>
      </c>
    </row>
    <row r="13" spans="1:8" ht="31.5" customHeight="1">
      <c r="A13" s="18">
        <v>6</v>
      </c>
      <c r="B13" s="30" t="s">
        <v>45</v>
      </c>
      <c r="C13" s="17" t="s">
        <v>48</v>
      </c>
      <c r="D13" s="16" t="s">
        <v>39</v>
      </c>
      <c r="E13" s="10">
        <f>30*8.4*0.4</f>
        <v>100.80000000000001</v>
      </c>
      <c r="F13" s="10"/>
      <c r="G13" s="48">
        <f t="shared" si="0"/>
        <v>0</v>
      </c>
    </row>
    <row r="14" spans="1:8" ht="28.3">
      <c r="A14" s="18">
        <v>7</v>
      </c>
      <c r="B14" s="30" t="s">
        <v>29</v>
      </c>
      <c r="C14" s="17" t="s">
        <v>60</v>
      </c>
      <c r="D14" s="16" t="s">
        <v>40</v>
      </c>
      <c r="E14" s="10">
        <f>145*5.3</f>
        <v>768.5</v>
      </c>
      <c r="F14" s="10"/>
      <c r="G14" s="48">
        <f t="shared" si="0"/>
        <v>0</v>
      </c>
    </row>
    <row r="15" spans="1:8" ht="28.3">
      <c r="A15" s="18">
        <v>8</v>
      </c>
      <c r="B15" s="30" t="s">
        <v>29</v>
      </c>
      <c r="C15" s="17" t="s">
        <v>76</v>
      </c>
      <c r="D15" s="16" t="s">
        <v>40</v>
      </c>
      <c r="E15" s="10">
        <f>30*8.4</f>
        <v>252</v>
      </c>
      <c r="F15" s="10"/>
      <c r="G15" s="48">
        <f t="shared" si="0"/>
        <v>0</v>
      </c>
      <c r="H15" s="1" t="s">
        <v>43</v>
      </c>
    </row>
    <row r="16" spans="1:8" ht="28.3">
      <c r="A16" s="18">
        <v>9</v>
      </c>
      <c r="B16" s="30" t="s">
        <v>29</v>
      </c>
      <c r="C16" s="17" t="s">
        <v>77</v>
      </c>
      <c r="D16" s="16" t="s">
        <v>40</v>
      </c>
      <c r="E16" s="10">
        <f>E15</f>
        <v>252</v>
      </c>
      <c r="F16" s="10"/>
      <c r="G16" s="48">
        <f t="shared" si="0"/>
        <v>0</v>
      </c>
      <c r="H16" s="1" t="s">
        <v>43</v>
      </c>
    </row>
    <row r="17" spans="1:11" ht="47.25" customHeight="1">
      <c r="A17" s="18">
        <v>10</v>
      </c>
      <c r="B17" s="30" t="s">
        <v>83</v>
      </c>
      <c r="C17" s="17" t="s">
        <v>75</v>
      </c>
      <c r="D17" s="16" t="s">
        <v>12</v>
      </c>
      <c r="E17" s="10">
        <f>30*8.4</f>
        <v>252</v>
      </c>
      <c r="F17" s="10"/>
      <c r="G17" s="48">
        <f t="shared" si="0"/>
        <v>0</v>
      </c>
      <c r="H17" s="1" t="s">
        <v>43</v>
      </c>
    </row>
    <row r="18" spans="1:11" ht="42.45">
      <c r="A18" s="18">
        <v>11</v>
      </c>
      <c r="B18" s="30" t="s">
        <v>30</v>
      </c>
      <c r="C18" s="17" t="s">
        <v>72</v>
      </c>
      <c r="D18" s="16" t="s">
        <v>40</v>
      </c>
      <c r="E18" s="10">
        <f>145*5</f>
        <v>725</v>
      </c>
      <c r="F18" s="10"/>
      <c r="G18" s="48">
        <f t="shared" si="0"/>
        <v>0</v>
      </c>
    </row>
    <row r="19" spans="1:11" ht="28.3">
      <c r="A19" s="18">
        <v>12</v>
      </c>
      <c r="B19" s="30" t="s">
        <v>38</v>
      </c>
      <c r="C19" s="17" t="s">
        <v>74</v>
      </c>
      <c r="D19" s="16" t="s">
        <v>40</v>
      </c>
      <c r="E19" s="10">
        <v>10</v>
      </c>
      <c r="F19" s="10"/>
      <c r="G19" s="48">
        <f t="shared" si="0"/>
        <v>0</v>
      </c>
    </row>
    <row r="20" spans="1:11" ht="47.25" customHeight="1">
      <c r="A20" s="18">
        <v>13</v>
      </c>
      <c r="B20" s="30" t="s">
        <v>31</v>
      </c>
      <c r="C20" s="17" t="s">
        <v>52</v>
      </c>
      <c r="D20" s="16" t="s">
        <v>13</v>
      </c>
      <c r="E20" s="10">
        <f>145*2</f>
        <v>290</v>
      </c>
      <c r="F20" s="10"/>
      <c r="G20" s="48">
        <f t="shared" si="0"/>
        <v>0</v>
      </c>
      <c r="I20" s="1" t="s">
        <v>43</v>
      </c>
      <c r="K20" s="1" t="s">
        <v>43</v>
      </c>
    </row>
    <row r="21" spans="1:11" ht="39" customHeight="1" thickBot="1">
      <c r="A21" s="78">
        <v>14</v>
      </c>
      <c r="B21" s="75" t="s">
        <v>31</v>
      </c>
      <c r="C21" s="76" t="s">
        <v>57</v>
      </c>
      <c r="D21" s="77" t="s">
        <v>13</v>
      </c>
      <c r="E21" s="12">
        <v>15</v>
      </c>
      <c r="F21" s="12"/>
      <c r="G21" s="48">
        <f t="shared" si="0"/>
        <v>0</v>
      </c>
    </row>
    <row r="22" spans="1:11" ht="15.9" thickBot="1">
      <c r="A22" s="98" t="s">
        <v>62</v>
      </c>
      <c r="B22" s="99"/>
      <c r="C22" s="99"/>
      <c r="D22" s="99"/>
      <c r="E22" s="99"/>
      <c r="F22" s="99"/>
      <c r="G22" s="100"/>
    </row>
    <row r="23" spans="1:11" customFormat="1" ht="59.25" customHeight="1">
      <c r="A23" s="79">
        <v>15</v>
      </c>
      <c r="B23" s="71" t="s">
        <v>55</v>
      </c>
      <c r="C23" s="72" t="s">
        <v>63</v>
      </c>
      <c r="D23" s="73" t="s">
        <v>39</v>
      </c>
      <c r="E23" s="74">
        <f>110*0.55</f>
        <v>60.500000000000007</v>
      </c>
      <c r="F23" s="74"/>
      <c r="G23" s="74">
        <f>ROUND(E23*F23,2)</f>
        <v>0</v>
      </c>
    </row>
    <row r="24" spans="1:11" customFormat="1" ht="35.15" customHeight="1">
      <c r="A24" s="50">
        <v>16</v>
      </c>
      <c r="B24" s="56" t="s">
        <v>64</v>
      </c>
      <c r="C24" s="57" t="s">
        <v>65</v>
      </c>
      <c r="D24" s="70" t="s">
        <v>39</v>
      </c>
      <c r="E24" s="59">
        <f>110*0.15</f>
        <v>16.5</v>
      </c>
      <c r="F24" s="59"/>
      <c r="G24" s="74">
        <f t="shared" ref="G24:G31" si="1">ROUND(E24*F24,2)</f>
        <v>0</v>
      </c>
    </row>
    <row r="25" spans="1:11" customFormat="1" ht="35.15" customHeight="1">
      <c r="A25" s="70">
        <v>17</v>
      </c>
      <c r="B25" s="56" t="s">
        <v>66</v>
      </c>
      <c r="C25" s="57" t="s">
        <v>67</v>
      </c>
      <c r="D25" s="70" t="s">
        <v>40</v>
      </c>
      <c r="E25" s="59">
        <f>14*3.5*2</f>
        <v>98</v>
      </c>
      <c r="F25" s="59"/>
      <c r="G25" s="74">
        <f t="shared" si="1"/>
        <v>0</v>
      </c>
      <c r="J25" t="s">
        <v>43</v>
      </c>
    </row>
    <row r="26" spans="1:11" ht="28.3">
      <c r="A26" s="18">
        <v>18</v>
      </c>
      <c r="B26" s="30" t="s">
        <v>36</v>
      </c>
      <c r="C26" s="17" t="s">
        <v>61</v>
      </c>
      <c r="D26" s="16" t="s">
        <v>40</v>
      </c>
      <c r="E26" s="10">
        <f>14*3.5*2</f>
        <v>98</v>
      </c>
      <c r="F26" s="10"/>
      <c r="G26" s="74">
        <f t="shared" si="1"/>
        <v>0</v>
      </c>
      <c r="H26" s="1" t="s">
        <v>43</v>
      </c>
    </row>
    <row r="27" spans="1:11" s="55" customFormat="1" ht="31.5" customHeight="1">
      <c r="A27" s="18">
        <v>19</v>
      </c>
      <c r="B27" s="30" t="s">
        <v>45</v>
      </c>
      <c r="C27" s="17" t="s">
        <v>68</v>
      </c>
      <c r="D27" s="16" t="s">
        <v>39</v>
      </c>
      <c r="E27" s="10">
        <f>185*0.2</f>
        <v>37</v>
      </c>
      <c r="F27" s="10"/>
      <c r="G27" s="74">
        <f t="shared" si="1"/>
        <v>0</v>
      </c>
    </row>
    <row r="28" spans="1:11" s="55" customFormat="1" ht="53.25" customHeight="1">
      <c r="A28" s="18">
        <v>20</v>
      </c>
      <c r="B28" s="30" t="s">
        <v>29</v>
      </c>
      <c r="C28" s="17" t="s">
        <v>69</v>
      </c>
      <c r="D28" s="16" t="s">
        <v>40</v>
      </c>
      <c r="E28" s="10">
        <f>120*1.5</f>
        <v>180</v>
      </c>
      <c r="F28" s="10"/>
      <c r="G28" s="74">
        <f t="shared" si="1"/>
        <v>0</v>
      </c>
      <c r="H28" s="55" t="s">
        <v>43</v>
      </c>
    </row>
    <row r="29" spans="1:11" ht="47.25" customHeight="1">
      <c r="A29" s="18">
        <v>21</v>
      </c>
      <c r="B29" s="30" t="s">
        <v>83</v>
      </c>
      <c r="C29" s="17" t="s">
        <v>71</v>
      </c>
      <c r="D29" s="16" t="s">
        <v>40</v>
      </c>
      <c r="E29" s="10">
        <f>E28</f>
        <v>180</v>
      </c>
      <c r="F29" s="10"/>
      <c r="G29" s="74">
        <f t="shared" si="1"/>
        <v>0</v>
      </c>
      <c r="H29" s="1" t="s">
        <v>43</v>
      </c>
    </row>
    <row r="30" spans="1:11" ht="47.25" customHeight="1">
      <c r="A30" s="42">
        <v>22</v>
      </c>
      <c r="B30" s="75" t="s">
        <v>31</v>
      </c>
      <c r="C30" s="76" t="s">
        <v>51</v>
      </c>
      <c r="D30" s="77" t="s">
        <v>13</v>
      </c>
      <c r="E30" s="12">
        <f>14*3.5*2.5</f>
        <v>122.5</v>
      </c>
      <c r="F30" s="12"/>
      <c r="G30" s="74">
        <f t="shared" si="1"/>
        <v>0</v>
      </c>
      <c r="H30" s="1" t="s">
        <v>43</v>
      </c>
    </row>
    <row r="31" spans="1:11" ht="47.25" customHeight="1">
      <c r="A31" s="18">
        <v>23</v>
      </c>
      <c r="B31" s="30" t="s">
        <v>36</v>
      </c>
      <c r="C31" s="17" t="s">
        <v>78</v>
      </c>
      <c r="D31" s="16" t="s">
        <v>40</v>
      </c>
      <c r="E31" s="10">
        <v>25</v>
      </c>
      <c r="F31" s="10"/>
      <c r="G31" s="74">
        <f t="shared" si="1"/>
        <v>0</v>
      </c>
    </row>
    <row r="32" spans="1:11" ht="15.9" thickBot="1">
      <c r="A32" s="91" t="s">
        <v>23</v>
      </c>
      <c r="B32" s="92"/>
      <c r="C32" s="92"/>
      <c r="D32" s="92"/>
      <c r="E32" s="92"/>
      <c r="F32" s="92"/>
      <c r="G32" s="80"/>
    </row>
    <row r="33" spans="1:10" ht="32.25" customHeight="1" thickBot="1">
      <c r="A33" s="42">
        <v>24</v>
      </c>
      <c r="B33" s="43"/>
      <c r="C33" s="44" t="s">
        <v>73</v>
      </c>
      <c r="D33" s="11" t="s">
        <v>42</v>
      </c>
      <c r="E33" s="12">
        <v>1</v>
      </c>
      <c r="F33" s="12"/>
      <c r="G33" s="47">
        <f>ROUND(E33*F33,2)</f>
        <v>0</v>
      </c>
    </row>
    <row r="34" spans="1:10" ht="15.9" thickBot="1">
      <c r="A34" s="84" t="s">
        <v>24</v>
      </c>
      <c r="B34" s="85"/>
      <c r="C34" s="85"/>
      <c r="D34" s="85"/>
      <c r="E34" s="85"/>
      <c r="F34" s="85"/>
      <c r="G34" s="25"/>
      <c r="H34" s="1" t="s">
        <v>43</v>
      </c>
      <c r="J34" s="1" t="s">
        <v>43</v>
      </c>
    </row>
    <row r="35" spans="1:10">
      <c r="A35" s="20">
        <v>25</v>
      </c>
      <c r="B35" s="28" t="s">
        <v>32</v>
      </c>
      <c r="C35" s="13" t="s">
        <v>20</v>
      </c>
      <c r="D35" s="6" t="s">
        <v>14</v>
      </c>
      <c r="E35" s="7">
        <v>28</v>
      </c>
      <c r="F35" s="7"/>
      <c r="G35" s="46">
        <f>ROUND(E35*F35,2)</f>
        <v>0</v>
      </c>
    </row>
    <row r="36" spans="1:10">
      <c r="A36" s="18">
        <v>26</v>
      </c>
      <c r="B36" s="28" t="s">
        <v>32</v>
      </c>
      <c r="C36" s="8" t="s">
        <v>17</v>
      </c>
      <c r="D36" s="9" t="s">
        <v>14</v>
      </c>
      <c r="E36" s="10">
        <v>4</v>
      </c>
      <c r="F36" s="10"/>
      <c r="G36" s="46">
        <f t="shared" ref="G36:G37" si="2">ROUND(E36*F36,2)</f>
        <v>0</v>
      </c>
    </row>
    <row r="37" spans="1:10">
      <c r="A37" s="20">
        <v>27</v>
      </c>
      <c r="B37" s="28" t="s">
        <v>32</v>
      </c>
      <c r="C37" s="8" t="s">
        <v>19</v>
      </c>
      <c r="D37" s="9" t="s">
        <v>14</v>
      </c>
      <c r="E37" s="10">
        <v>3</v>
      </c>
      <c r="F37" s="10"/>
      <c r="G37" s="46">
        <f t="shared" si="2"/>
        <v>0</v>
      </c>
    </row>
    <row r="38" spans="1:10" ht="15.9" thickBot="1">
      <c r="A38" s="20">
        <v>28</v>
      </c>
      <c r="B38" s="31" t="s">
        <v>33</v>
      </c>
      <c r="C38" s="14" t="s">
        <v>35</v>
      </c>
      <c r="D38" s="11" t="s">
        <v>12</v>
      </c>
      <c r="E38" s="12">
        <v>60</v>
      </c>
      <c r="F38" s="12"/>
      <c r="G38" s="46">
        <f>ROUND(E38*F38,2)</f>
        <v>0</v>
      </c>
    </row>
    <row r="39" spans="1:10" ht="15.9" thickBot="1">
      <c r="A39" s="84" t="s">
        <v>26</v>
      </c>
      <c r="B39" s="85"/>
      <c r="C39" s="85"/>
      <c r="D39" s="85"/>
      <c r="E39" s="85"/>
      <c r="F39" s="85"/>
      <c r="G39" s="26"/>
    </row>
    <row r="40" spans="1:10" customFormat="1" ht="51.75" customHeight="1">
      <c r="A40" s="79">
        <v>29</v>
      </c>
      <c r="B40" s="71" t="s">
        <v>55</v>
      </c>
      <c r="C40" s="72" t="s">
        <v>70</v>
      </c>
      <c r="D40" s="73" t="s">
        <v>39</v>
      </c>
      <c r="E40" s="74">
        <f>115*2.5*0.5</f>
        <v>143.75</v>
      </c>
      <c r="F40" s="74"/>
      <c r="G40" s="74">
        <f>ROUND(E40*F40,2)</f>
        <v>0</v>
      </c>
    </row>
    <row r="41" spans="1:10" ht="31.5" customHeight="1">
      <c r="A41" s="19">
        <v>30</v>
      </c>
      <c r="B41" s="29" t="s">
        <v>45</v>
      </c>
      <c r="C41" s="15" t="s">
        <v>53</v>
      </c>
      <c r="D41" s="16" t="s">
        <v>39</v>
      </c>
      <c r="E41" s="10">
        <f>115*2.5*0.4</f>
        <v>115</v>
      </c>
      <c r="F41" s="10"/>
      <c r="G41" s="74">
        <f t="shared" ref="G41:G42" si="3">ROUND(E41*F41,2)</f>
        <v>0</v>
      </c>
    </row>
    <row r="42" spans="1:10" ht="28.3">
      <c r="A42" s="21">
        <v>31</v>
      </c>
      <c r="B42" s="32" t="s">
        <v>16</v>
      </c>
      <c r="C42" s="13" t="s">
        <v>59</v>
      </c>
      <c r="D42" s="6" t="s">
        <v>25</v>
      </c>
      <c r="E42" s="7">
        <f>115*2.5</f>
        <v>287.5</v>
      </c>
      <c r="F42" s="7"/>
      <c r="G42" s="74">
        <f t="shared" si="3"/>
        <v>0</v>
      </c>
    </row>
    <row r="43" spans="1:10" customFormat="1" ht="36.75" customHeight="1">
      <c r="A43" s="96" t="s">
        <v>54</v>
      </c>
      <c r="B43" s="97"/>
      <c r="C43" s="97"/>
      <c r="D43" s="97"/>
      <c r="E43" s="97"/>
      <c r="F43" s="97"/>
      <c r="G43" s="97"/>
    </row>
    <row r="44" spans="1:10" customFormat="1" ht="42" customHeight="1">
      <c r="A44" s="50">
        <v>32</v>
      </c>
      <c r="B44" s="56" t="s">
        <v>55</v>
      </c>
      <c r="C44" s="57" t="s">
        <v>80</v>
      </c>
      <c r="D44" s="58" t="s">
        <v>39</v>
      </c>
      <c r="E44" s="59">
        <f>145*2.8*1.1</f>
        <v>446.6</v>
      </c>
      <c r="F44" s="59"/>
      <c r="G44" s="59">
        <f>ROUND(E44*F44,2)</f>
        <v>0</v>
      </c>
    </row>
    <row r="45" spans="1:10" customFormat="1" ht="35.15" customHeight="1">
      <c r="A45" s="50">
        <v>33</v>
      </c>
      <c r="B45" s="56" t="s">
        <v>56</v>
      </c>
      <c r="C45" s="57" t="s">
        <v>79</v>
      </c>
      <c r="D45" s="58" t="s">
        <v>39</v>
      </c>
      <c r="E45" s="59">
        <f>145*2.8*1.1</f>
        <v>446.6</v>
      </c>
      <c r="F45" s="59"/>
      <c r="G45" s="59">
        <f>ROUND(E45*F45,2)</f>
        <v>0</v>
      </c>
      <c r="H45" t="s">
        <v>43</v>
      </c>
    </row>
    <row r="46" spans="1:10">
      <c r="A46" s="18"/>
      <c r="B46" s="60"/>
      <c r="C46" s="8"/>
      <c r="D46" s="9"/>
      <c r="E46" s="10"/>
      <c r="F46" s="10"/>
      <c r="G46" s="48"/>
    </row>
    <row r="47" spans="1:10" ht="18">
      <c r="A47" s="61"/>
      <c r="B47" s="62"/>
      <c r="C47" s="63" t="s">
        <v>5</v>
      </c>
      <c r="D47" s="64" t="s">
        <v>7</v>
      </c>
      <c r="E47" s="65" t="s">
        <v>9</v>
      </c>
      <c r="F47" s="65" t="s">
        <v>9</v>
      </c>
      <c r="G47" s="66">
        <f>G6+G8+G10+G11+G12+G13+G14+G15+G16+G17+G18+G19+G20+G21+G23+G24+G25+G26+G27+G28+G29+G30+G31+G33+G35+G36+G37+G38+G40+G41+G42+G44+G45</f>
        <v>0</v>
      </c>
    </row>
    <row r="48" spans="1:10" ht="18">
      <c r="A48" s="67"/>
      <c r="B48" s="60"/>
      <c r="C48" s="68" t="s">
        <v>6</v>
      </c>
      <c r="D48" s="69" t="s">
        <v>8</v>
      </c>
      <c r="E48" s="4" t="s">
        <v>9</v>
      </c>
      <c r="F48" s="4" t="s">
        <v>9</v>
      </c>
      <c r="G48" s="83"/>
    </row>
    <row r="49" spans="1:8" ht="49.5" customHeight="1">
      <c r="A49" s="3"/>
      <c r="B49" s="33"/>
      <c r="C49" s="53" t="s">
        <v>15</v>
      </c>
      <c r="D49" s="2" t="s">
        <v>7</v>
      </c>
      <c r="E49" s="4" t="s">
        <v>9</v>
      </c>
      <c r="F49" s="4" t="s">
        <v>9</v>
      </c>
      <c r="G49" s="54">
        <f>ROUND(G47+(G47*G48),2)</f>
        <v>0</v>
      </c>
      <c r="H49" s="1" t="s">
        <v>43</v>
      </c>
    </row>
    <row r="50" spans="1:8" s="51" customFormat="1" ht="46.5" customHeight="1">
      <c r="A50" s="87" t="s">
        <v>46</v>
      </c>
      <c r="B50" s="88"/>
      <c r="C50" s="88"/>
      <c r="D50" s="88"/>
      <c r="E50" s="88"/>
      <c r="F50" s="88"/>
      <c r="G50" s="88"/>
      <c r="H50" s="51" t="s">
        <v>43</v>
      </c>
    </row>
    <row r="51" spans="1:8" s="52" customFormat="1" ht="14.15">
      <c r="A51" s="87" t="s">
        <v>44</v>
      </c>
      <c r="B51" s="88"/>
      <c r="C51" s="88"/>
      <c r="D51" s="88"/>
      <c r="E51" s="88"/>
      <c r="F51" s="88"/>
      <c r="G51" s="88"/>
    </row>
    <row r="52" spans="1:8" s="52" customFormat="1" ht="18" customHeight="1">
      <c r="A52" s="88"/>
      <c r="B52" s="88"/>
      <c r="C52" s="88"/>
      <c r="D52" s="88"/>
      <c r="E52" s="88"/>
      <c r="F52" s="88"/>
      <c r="G52" s="88"/>
    </row>
  </sheetData>
  <mergeCells count="12">
    <mergeCell ref="A1:G1"/>
    <mergeCell ref="A50:G50"/>
    <mergeCell ref="A7:G7"/>
    <mergeCell ref="A51:G52"/>
    <mergeCell ref="A34:F34"/>
    <mergeCell ref="A39:F39"/>
    <mergeCell ref="A9:F9"/>
    <mergeCell ref="A32:F32"/>
    <mergeCell ref="A2:G2"/>
    <mergeCell ref="A5:G5"/>
    <mergeCell ref="A43:G43"/>
    <mergeCell ref="A22:G22"/>
  </mergeCells>
  <phoneticPr fontId="1" type="noConversion"/>
  <printOptions horizontalCentered="1"/>
  <pageMargins left="0.25" right="0.25" top="0.75" bottom="0.75" header="0.3" footer="0.3"/>
  <pageSetup paperSize="9" scale="6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Szeherezady</vt:lpstr>
      <vt:lpstr>Szeherezady!Obszar_wydruku</vt:lpstr>
    </vt:vector>
  </TitlesOfParts>
  <Company>Zarząd Dróg i Transportu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Zarząd Dróg i Transportu</dc:creator>
  <cp:lastModifiedBy>Aleksandra Piernikowska</cp:lastModifiedBy>
  <cp:lastPrinted>2020-02-24T09:49:31Z</cp:lastPrinted>
  <dcterms:created xsi:type="dcterms:W3CDTF">2007-06-19T10:19:53Z</dcterms:created>
  <dcterms:modified xsi:type="dcterms:W3CDTF">2020-03-18T09:42:52Z</dcterms:modified>
</cp:coreProperties>
</file>